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0" yWindow="5175" windowWidth="23475" windowHeight="6945"/>
  </bookViews>
  <sheets>
    <sheet name="ул Никитина д. 85 а" sheetId="1" r:id="rId1"/>
  </sheets>
  <externalReferences>
    <externalReference r:id="rId2"/>
  </externalReferences>
  <definedNames>
    <definedName name="АДРЕС" localSheetId="0">'ул Никитина д. 85 а'!$B$3</definedName>
    <definedName name="АДРЕС">#REF!</definedName>
    <definedName name="АДРЕС2">#REF!</definedName>
    <definedName name="ВХДОЛГ" localSheetId="0">'ул Никитина д. 85 а'!$G$9</definedName>
    <definedName name="ВХДОЛГ">#REF!</definedName>
    <definedName name="ВХСАЛЬДО" localSheetId="0">'ул Никитина д. 85 а'!$D$9</definedName>
    <definedName name="ВХСАЛЬДО">#REF!</definedName>
    <definedName name="ВХСАЛЬДО3МЕС">#REF!</definedName>
    <definedName name="ДОГОВОР" localSheetId="0">'ул Никитина д. 85 а'!$B$4</definedName>
    <definedName name="ДОГОВОР">#REF!</definedName>
    <definedName name="ДОЛГ" localSheetId="0">'ул Никитина д. 85 а'!$A$9</definedName>
    <definedName name="ДОЛГ">#REF!</definedName>
    <definedName name="ЗАТРАЧЕНОК" localSheetId="0">'ул Никитина д. 85 а'!$D$41</definedName>
    <definedName name="ЗАТРАЧЕНОК">#REF!</definedName>
    <definedName name="ЗАТРАЧЕНОТ" localSheetId="0">'ул Никитина д. 85 а'!$D$40</definedName>
    <definedName name="ЗАТРАЧЕНОТ">#REF!</definedName>
    <definedName name="ЗАТРЕМ" localSheetId="0">'ул Никитина д. 85 а'!$D$56</definedName>
    <definedName name="ЗАТРЕМ">#REF!</definedName>
    <definedName name="ИСХДОЛГ" localSheetId="0">'ул Никитина д. 85 а'!$G$46</definedName>
    <definedName name="ИСХДОЛГ">#REF!</definedName>
    <definedName name="ИСХСАЛЬДО" localSheetId="0">'ул Никитина д. 85 а'!$D$46</definedName>
    <definedName name="ИСХСАЛЬДО">#REF!</definedName>
    <definedName name="ИСХСАЛЬДО3МЕС">#REF!</definedName>
    <definedName name="КАП" localSheetId="0">'ул Никитина д. 85 а'!$C$41</definedName>
    <definedName name="КАП">#REF!</definedName>
    <definedName name="КАПРЕМ">#REF!</definedName>
    <definedName name="КПЕРЕЧИСК" localSheetId="0">'ул Никитина д. 85 а'!$G$41</definedName>
    <definedName name="КПЕРЕЧИСК">#REF!</definedName>
    <definedName name="КПЕРЕЧИСТ" localSheetId="0">'ул Никитина д. 85 а'!$G$40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Никитина д. 85 а'!$D$54</definedName>
    <definedName name="НАЧРЕМ">#REF!</definedName>
    <definedName name="НЕЖНАЧРЕМ" localSheetId="0">'ул Никитина д. 85 а'!$D$55</definedName>
    <definedName name="НЕЖНАЧРЕМ">#REF!</definedName>
    <definedName name="ОПАЛЧЕНОТ" localSheetId="0">'ул Никитина д. 85 а'!$E$40</definedName>
    <definedName name="ОПАЛЧЕНОТ">#REF!</definedName>
    <definedName name="ОПЛАЧЕНОК" localSheetId="0">'ул Никитина д. 85 а'!$E$41</definedName>
    <definedName name="ОПЛАЧЕНОК">#REF!</definedName>
    <definedName name="ОСВОЕНО">#REF!</definedName>
    <definedName name="ОСТ" localSheetId="0">'ул Никитина д. 85 а'!$A$46</definedName>
    <definedName name="ОСТ">#REF!</definedName>
    <definedName name="ПЛОЩАДЬ" localSheetId="0">'ул Никитина д. 85 а'!$B$5</definedName>
    <definedName name="ПЛОЩАДЬ">#REF!</definedName>
    <definedName name="ПЛОЩАДЬДОМА">#REF!</definedName>
    <definedName name="РАЗМЕРПЛАТЫ" localSheetId="0">'ул Никитина д. 85 а'!$C$11</definedName>
    <definedName name="РАЗМЕРПЛАТЫ">#REF!</definedName>
    <definedName name="СНРЕМ" localSheetId="0">'ул Никитина д. 85 а'!#REF!</definedName>
    <definedName name="СНРЕМ">#REF!</definedName>
    <definedName name="ТАРОТОП" localSheetId="0">'ул Никитина д. 85 а'!$C$16</definedName>
    <definedName name="ТАРОТОП">#REF!</definedName>
    <definedName name="ТАРХВС" localSheetId="0">'ул Никитина д. 85 а'!$C$17</definedName>
    <definedName name="ТАРХВС">#REF!</definedName>
    <definedName name="ТБО" localSheetId="0">'ул Никитина д. 85 а'!$C$13</definedName>
    <definedName name="ТБО">#REF!</definedName>
    <definedName name="ТБОНАЧ" localSheetId="0">'ул Никитина д. 85 а'!$D$13</definedName>
    <definedName name="ТБОНАЧ">#REF!</definedName>
    <definedName name="ТБОНЕД" localSheetId="0">'ул Никитина д. 85 а'!$F$13</definedName>
    <definedName name="ТБОНЕД">#REF!</definedName>
    <definedName name="ТБООПЛ" localSheetId="0">'ул Никитина д. 85 а'!$E$13</definedName>
    <definedName name="ТБООПЛ">#REF!</definedName>
    <definedName name="ТБОПОСТ" localSheetId="0">'ул Никитина д. 85 а'!$G$13</definedName>
    <definedName name="ТБОПОСТ">#REF!</definedName>
    <definedName name="ТЕК" localSheetId="0">'ул Никитина д. 85 а'!$C$40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<sst xmlns="http://schemas.openxmlformats.org/spreadsheetml/2006/main" count="66" uniqueCount="63">
  <si>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</si>
  <si>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</si>
  <si>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Никитина д. 85 а</t>
  </si>
  <si>
    <t>Договор управления №:</t>
  </si>
  <si>
    <t xml:space="preserve">№ 122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</si>
  <si>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</si>
  <si>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</si>
  <si>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</si>
  <si>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</si>
  <si>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</si>
  <si>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</si>
  <si>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</si>
  <si>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</si>
  <si>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</si>
  <si>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</si>
  <si>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</si>
  <si>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</si>
  <si>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</si>
  <si>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</si>
  <si>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</si>
  <si>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</si>
  <si>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</si>
  <si>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</si>
  <si>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</si>
  <si>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</si>
  <si>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</si>
  <si>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</si>
  <si>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</si>
  <si>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</si>
  <si>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</si>
  <si>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</si>
  <si>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</si>
  <si>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</si>
  <si>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</si>
  <si>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</si>
  <si>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</si>
  <si>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</si>
  <si>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</si>
  <si>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Прочистка вентканалов, газоходов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</si>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</sst>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CS712"/>
  <sheetViews>
    <sheetView tabSelected="1" topLeftCell="A43" workbookViewId="0">
      <selection activeCell="A59" sqref="A59:IV59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3620.3000000000006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494172.19000000006</v>
      </c>
      <c r="E9" s="10" t="s">
        <v>8</v>
      </c>
      <c r="F9" s="11"/>
      <c r="G9" s="9">
        <v>145124.25999999998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361922.99999999953</v>
      </c>
      <c r="E13" s="24">
        <v>351456.32999999943</v>
      </c>
      <c r="F13" s="25">
        <f>ТБОНАЧ-ТБООПЛ</f>
        <v>10466.6700000001</v>
      </c>
      <c r="G13" s="26">
        <f>ТБООПЛ</f>
        <v>351456.32999999943</v>
      </c>
    </row>
    <row r="14" spans="1:7" ht="13.5" thickBot="1" x14ac:dyDescent="0.25">
      <c r="A14" s="27"/>
      <c r="B14" s="28" t="s">
        <v>17</v>
      </c>
      <c r="C14" s="29"/>
      <c r="D14" s="30">
        <f>D13</f>
        <v>361922.99999999953</v>
      </c>
      <c r="E14" s="30">
        <f>E13</f>
        <v>351456.32999999943</v>
      </c>
      <c r="F14" s="30">
        <f>F13</f>
        <v>10466.6700000001</v>
      </c>
      <c r="G14" s="30">
        <f>SUM(ТБОПОСТ)</f>
        <v>351456.32999999943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1270278.9299999997</v>
      </c>
      <c r="E16" s="24">
        <v>1244345.2499999993</v>
      </c>
      <c r="F16" s="25">
        <f t="shared" ref="F16:F25" si="0">D16-E16</f>
        <v>25933.6800000004</v>
      </c>
      <c r="G16" s="26">
        <f t="shared" ref="G16:G25" si="1">E16</f>
        <v>1244345.2499999993</v>
      </c>
    </row>
    <row r="17" spans="1:7" x14ac:dyDescent="0.2">
      <c r="A17" s="34"/>
      <c r="B17" s="35" t="s">
        <v>20</v>
      </c>
      <c r="C17" s="23">
        <v>25.95</v>
      </c>
      <c r="D17" s="24">
        <v>247930.40999999992</v>
      </c>
      <c r="E17" s="24">
        <v>239426.38999999984</v>
      </c>
      <c r="F17" s="25">
        <f t="shared" si="0"/>
        <v>8504.0200000000768</v>
      </c>
      <c r="G17" s="26">
        <f t="shared" si="1"/>
        <v>239426.38999999984</v>
      </c>
    </row>
    <row r="18" spans="1:7" x14ac:dyDescent="0.2">
      <c r="A18" s="34"/>
      <c r="B18" s="35" t="s">
        <v>21</v>
      </c>
      <c r="C18" s="23">
        <v>17.79</v>
      </c>
      <c r="D18" s="24">
        <v>170214.61999999991</v>
      </c>
      <c r="E18" s="24">
        <v>164259.24999999991</v>
      </c>
      <c r="F18" s="25">
        <f t="shared" si="0"/>
        <v>5955.3699999999953</v>
      </c>
      <c r="G18" s="26">
        <f t="shared" si="1"/>
        <v>164259.24999999991</v>
      </c>
    </row>
    <row r="19" spans="1:7" x14ac:dyDescent="0.2">
      <c r="A19" s="34"/>
      <c r="B19" s="35" t="s">
        <v>22</v>
      </c>
      <c r="C19" s="23">
        <v>4.2300000000000004</v>
      </c>
      <c r="D19" s="24">
        <v>176782.80000000008</v>
      </c>
      <c r="E19" s="24">
        <v>222422.10000000003</v>
      </c>
      <c r="F19" s="25">
        <f t="shared" si="0"/>
        <v>-45639.299999999959</v>
      </c>
      <c r="G19" s="26">
        <f t="shared" si="1"/>
        <v>222422.10000000003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1865206.7599999995</v>
      </c>
      <c r="E26" s="30">
        <f>SUM(E16:E25)</f>
        <v>1870452.9899999993</v>
      </c>
      <c r="F26" s="30">
        <f>SUM(F16:F25)</f>
        <v>-5246.2299999994866</v>
      </c>
      <c r="G26" s="30">
        <f>SUM(G16:G25)</f>
        <v>1870452.9899999993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147056.54999999999</v>
      </c>
      <c r="E28" s="24">
        <v>137029.15999999992</v>
      </c>
      <c r="F28" s="25">
        <f>D28-E28</f>
        <v>10027.390000000072</v>
      </c>
      <c r="G28" s="26">
        <f t="shared" ref="G28:G37" si="2">E28</f>
        <v>137029.15999999992</v>
      </c>
    </row>
    <row r="29" spans="1:7" x14ac:dyDescent="0.2">
      <c r="A29" s="34"/>
      <c r="B29" s="35" t="s">
        <v>25</v>
      </c>
      <c r="C29" s="23">
        <v>0</v>
      </c>
      <c r="D29" s="24">
        <v>34142</v>
      </c>
      <c r="E29" s="24">
        <v>32934.300000000003</v>
      </c>
      <c r="F29" s="25">
        <f>D29-E29</f>
        <v>1207.6999999999971</v>
      </c>
      <c r="G29" s="26">
        <f t="shared" si="2"/>
        <v>32934.300000000003</v>
      </c>
    </row>
    <row r="30" spans="1:7" x14ac:dyDescent="0.2">
      <c r="A30" s="34"/>
      <c r="B30" s="35" t="s">
        <v>26</v>
      </c>
      <c r="C30" s="23">
        <v>7.14</v>
      </c>
      <c r="D30" s="24">
        <v>11752.14</v>
      </c>
      <c r="E30" s="24">
        <v>9806.48</v>
      </c>
      <c r="F30" s="25">
        <f t="shared" ref="F30:F37" si="3">D30-E30</f>
        <v>1945.6599999999999</v>
      </c>
      <c r="G30" s="26">
        <f t="shared" si="2"/>
        <v>9806.48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192950.69</v>
      </c>
      <c r="E38" s="30">
        <f>SUM(E28:E37)</f>
        <v>179769.93999999992</v>
      </c>
      <c r="F38" s="30">
        <f>SUM(F28:F37)</f>
        <v>13180.750000000069</v>
      </c>
      <c r="G38" s="30">
        <f>SUM(G28:G37)</f>
        <v>179769.93999999992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71687.760000000024</v>
      </c>
      <c r="E40" s="24">
        <v>70944.849999999991</v>
      </c>
      <c r="F40" s="25">
        <f>ЗАТРАЧЕНОТ-ОПАЛЧЕНОТ</f>
        <v>742.9100000000326</v>
      </c>
      <c r="G40" s="45">
        <v>12881.699999999999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71687.760000000024</v>
      </c>
      <c r="E42" s="30">
        <f>E41+E40</f>
        <v>70944.849999999991</v>
      </c>
      <c r="F42" s="30">
        <f>F41+F40</f>
        <v>742.9100000000326</v>
      </c>
      <c r="G42" s="30">
        <f>КПЕРЕЧИСТ+КПЕРЕЧИСК</f>
        <v>12881.699999999999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2491768.209999999</v>
      </c>
      <c r="E44" s="30">
        <f>E42+E38+E26+E14</f>
        <v>2472624.1099999989</v>
      </c>
      <c r="F44" s="30">
        <f>F42+F38+F26+F14</f>
        <v>19144.100000000715</v>
      </c>
      <c r="G44" s="30">
        <f>G42+G38+G26+G14</f>
        <v>2414560.9599999986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513316.28999999986</v>
      </c>
      <c r="E46" s="10" t="s">
        <v>8</v>
      </c>
      <c r="F46" s="11"/>
      <c r="G46" s="9">
        <v>150398.78000000006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70944.850000000049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12881.699999999999</v>
      </c>
      <c r="E56" s="59"/>
    </row>
    <row r="57" spans="1:7" x14ac:dyDescent="0.2">
      <c r="A57" s="60" t="s">
        <v>37</v>
      </c>
      <c r="B57" s="60"/>
      <c r="C57" s="60"/>
      <c r="D57" s="60"/>
      <c r="E57" s="60"/>
      <c r="F57" s="60">
        <v>11383.15</v>
      </c>
      <c r="G57" s="60"/>
    </row>
    <row r="58" spans="1:7" s="62" customFormat="1" x14ac:dyDescent="0.2">
      <c r="A58" s="61" t="s">
        <v>38</v>
      </c>
      <c r="B58" s="61"/>
      <c r="C58" s="61"/>
      <c r="D58" s="61"/>
      <c r="E58" s="61"/>
      <c r="F58" s="61">
        <v>1498.55</v>
      </c>
      <c r="G58" s="61"/>
    </row>
    <row r="59" spans="1:7" s="62" customFormat="1" x14ac:dyDescent="0.2"/>
    <row r="60" spans="1:7" s="62" customFormat="1" x14ac:dyDescent="0.2">
      <c r="A60" s="63" t="s">
        <v>39</v>
      </c>
    </row>
    <row r="61" spans="1:7" s="62" customFormat="1" x14ac:dyDescent="0.2"/>
    <row r="62" spans="1:7" s="62" customFormat="1" x14ac:dyDescent="0.2">
      <c r="A62" s="64" t="s">
        <v>40</v>
      </c>
      <c r="B62" s="64"/>
      <c r="D62" s="65">
        <v>1223.7800000000279</v>
      </c>
      <c r="E62" s="66"/>
    </row>
    <row r="63" spans="1:7" s="62" customFormat="1" x14ac:dyDescent="0.2">
      <c r="A63" s="64" t="s">
        <v>41</v>
      </c>
      <c r="B63" s="64"/>
      <c r="D63" s="67">
        <v>0</v>
      </c>
      <c r="E63" s="68"/>
    </row>
    <row r="64" spans="1:7" s="62" customFormat="1" x14ac:dyDescent="0.2">
      <c r="A64" s="64" t="s">
        <v>42</v>
      </c>
      <c r="B64" s="64"/>
      <c r="D64" s="67">
        <v>0</v>
      </c>
      <c r="E64" s="68"/>
    </row>
    <row r="65" spans="1:97" s="62" customFormat="1" x14ac:dyDescent="0.2">
      <c r="A65" s="64" t="s">
        <v>43</v>
      </c>
      <c r="B65" s="64"/>
      <c r="D65" s="67">
        <v>310826.92000000004</v>
      </c>
      <c r="E65" s="68"/>
    </row>
    <row r="66" spans="1:97" s="62" customFormat="1" x14ac:dyDescent="0.2">
      <c r="A66" s="64" t="s">
        <v>44</v>
      </c>
      <c r="B66" s="64"/>
      <c r="D66" s="69">
        <v>0</v>
      </c>
      <c r="E66" s="70"/>
    </row>
    <row r="67" spans="1:97" s="62" customFormat="1" x14ac:dyDescent="0.2">
      <c r="A67" s="71" t="s">
        <v>45</v>
      </c>
      <c r="B67" s="71"/>
      <c r="C67" s="71"/>
      <c r="D67" s="71"/>
      <c r="E67" s="71"/>
      <c r="F67" s="71" t="s">
        <v>46</v>
      </c>
      <c r="G67" s="71"/>
    </row>
    <row r="68" spans="1:97" s="62" customFormat="1" x14ac:dyDescent="0.2">
      <c r="A68" s="72" t="s">
        <v>47</v>
      </c>
      <c r="B68" s="72"/>
      <c r="D68" s="73">
        <v>1223.7800000000279</v>
      </c>
      <c r="E68" s="74"/>
    </row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/>
    <row r="73" spans="1:97" s="62" customFormat="1" x14ac:dyDescent="0.2">
      <c r="A73" s="75" t="s">
        <v>48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49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5" t="s">
        <v>50</v>
      </c>
      <c r="B75" s="75"/>
      <c r="C75" s="75"/>
      <c r="D75" s="75"/>
      <c r="E75" s="75"/>
      <c r="F75" s="75"/>
      <c r="G75" s="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6"/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51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52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53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6"/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54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55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56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6"/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57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58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 t="s">
        <v>59</v>
      </c>
      <c r="B89" s="77"/>
      <c r="C89" s="77"/>
      <c r="D89" s="77"/>
      <c r="E89" s="77"/>
      <c r="F89" s="78" t="s">
        <v>60</v>
      </c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/>
      <c r="B91" s="77"/>
      <c r="C91" s="77"/>
      <c r="D91" s="77"/>
      <c r="E91" s="77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77" t="s">
        <v>61</v>
      </c>
      <c r="B92" s="77"/>
      <c r="C92" s="77"/>
      <c r="D92" s="77"/>
      <c r="E92" s="77"/>
      <c r="F92" s="78" t="s">
        <v>62</v>
      </c>
      <c r="G92" s="78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50">
    <mergeCell ref="F91:G91"/>
    <mergeCell ref="F92:G92"/>
    <mergeCell ref="A81:G81"/>
    <mergeCell ref="A82:G82"/>
    <mergeCell ref="A83:G83"/>
    <mergeCell ref="A85:G85"/>
    <mergeCell ref="A86:G86"/>
    <mergeCell ref="F89:G89"/>
    <mergeCell ref="A73:G73"/>
    <mergeCell ref="A74:G74"/>
    <mergeCell ref="A75:G75"/>
    <mergeCell ref="A77:G77"/>
    <mergeCell ref="A78:G78"/>
    <mergeCell ref="A79:G79"/>
    <mergeCell ref="A66:B66"/>
    <mergeCell ref="D66:E66"/>
    <mergeCell ref="A67:E67"/>
    <mergeCell ref="F67:G67"/>
    <mergeCell ref="A68:B68"/>
    <mergeCell ref="D68:E68"/>
    <mergeCell ref="A63:B63"/>
    <mergeCell ref="D63:E63"/>
    <mergeCell ref="A64:B64"/>
    <mergeCell ref="D64:E64"/>
    <mergeCell ref="A65:B65"/>
    <mergeCell ref="D65:E65"/>
    <mergeCell ref="A57:E57"/>
    <mergeCell ref="F57:G57"/>
    <mergeCell ref="A58:E58"/>
    <mergeCell ref="F58:G58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Никитина д. 85 а</vt:lpstr>
      <vt:lpstr>'ул Никитина д. 85 а'!АДРЕС</vt:lpstr>
      <vt:lpstr>'ул Никитина д. 85 а'!ВХДОЛГ</vt:lpstr>
      <vt:lpstr>'ул Никитина д. 85 а'!ВХСАЛЬДО</vt:lpstr>
      <vt:lpstr>'ул Никитина д. 85 а'!ДОГОВОР</vt:lpstr>
      <vt:lpstr>'ул Никитина д. 85 а'!ДОЛГ</vt:lpstr>
      <vt:lpstr>'ул Никитина д. 85 а'!ЗАТРАЧЕНОК</vt:lpstr>
      <vt:lpstr>'ул Никитина д. 85 а'!ЗАТРАЧЕНОТ</vt:lpstr>
      <vt:lpstr>'ул Никитина д. 85 а'!ЗАТРЕМ</vt:lpstr>
      <vt:lpstr>'ул Никитина д. 85 а'!ИСХДОЛГ</vt:lpstr>
      <vt:lpstr>'ул Никитина д. 85 а'!ИСХСАЛЬДО</vt:lpstr>
      <vt:lpstr>'ул Никитина д. 85 а'!КАП</vt:lpstr>
      <vt:lpstr>'ул Никитина д. 85 а'!КПЕРЕЧИСК</vt:lpstr>
      <vt:lpstr>'ул Никитина д. 85 а'!КПЕРЕЧИСТ</vt:lpstr>
      <vt:lpstr>'ул Никитина д. 85 а'!НАЧРЕМ</vt:lpstr>
      <vt:lpstr>'ул Никитина д. 85 а'!НЕЖНАЧРЕМ</vt:lpstr>
      <vt:lpstr>'ул Никитина д. 85 а'!ОПАЛЧЕНОТ</vt:lpstr>
      <vt:lpstr>'ул Никитина д. 85 а'!ОПЛАЧЕНОК</vt:lpstr>
      <vt:lpstr>'ул Никитина д. 85 а'!ОСТ</vt:lpstr>
      <vt:lpstr>'ул Никитина д. 85 а'!ПЛОЩАДЬ</vt:lpstr>
      <vt:lpstr>'ул Никитина д. 85 а'!РАЗМЕРПЛАТЫ</vt:lpstr>
      <vt:lpstr>'ул Никитина д. 85 а'!ТАРОТОП</vt:lpstr>
      <vt:lpstr>'ул Никитина д. 85 а'!ТАРХВС</vt:lpstr>
      <vt:lpstr>'ул Никитина д. 85 а'!ТБО</vt:lpstr>
      <vt:lpstr>'ул Никитина д. 85 а'!ТБОНАЧ</vt:lpstr>
      <vt:lpstr>'ул Никитина д. 85 а'!ТБОНЕД</vt:lpstr>
      <vt:lpstr>'ул Никитина д. 85 а'!ТБООПЛ</vt:lpstr>
      <vt:lpstr>'ул Никитина д. 85 а'!ТБОПОСТ</vt:lpstr>
      <vt:lpstr>'ул Никитина д. 85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2018-03-30T13:21:36Z</dcterms:created>
  <dcterms:modified xsi:type="dcterms:W3CDTF">2018-03-30T13:21:37Z</dcterms:modified>
</cp:coreProperties>
</file>